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<sst xmlns="http://schemas.openxmlformats.org/spreadsheetml/2006/main" count="78" uniqueCount="71">
  <si>
    <r>
      <t>TCt Cæ phÇn t¸I b¶o hiÓm quèc gia viÖt nam</t>
    </r>
    <r>
      <rPr>
        <b/>
        <sz val="10"/>
        <rFont val=".VnArialH"/>
        <family val="2"/>
      </rPr>
      <t xml:space="preserve">                                     </t>
    </r>
    <r>
      <rPr>
        <b/>
        <i/>
        <sz val="10"/>
        <rFont val=".VnTime"/>
        <family val="2"/>
      </rPr>
      <t>MÉu CBTT - 03 (Söa ®æi)</t>
    </r>
  </si>
  <si>
    <t>b¸o c¸o tµi chÝnh tãm t¾t QuÝ III / 2006</t>
  </si>
  <si>
    <t xml:space="preserve"> </t>
  </si>
  <si>
    <r>
      <t xml:space="preserve"> I. B¶ng c©n ®èi  kÕ to¸n                                                                                                             </t>
    </r>
    <r>
      <rPr>
        <i/>
        <sz val="9"/>
        <rFont val=".VnArial"/>
        <family val="2"/>
      </rPr>
      <t>§¬n vÞ: VN§</t>
    </r>
  </si>
  <si>
    <t>STT</t>
  </si>
  <si>
    <t>Néi dung</t>
  </si>
  <si>
    <t>31/12/2005</t>
  </si>
  <si>
    <t>30/09/2006</t>
  </si>
  <si>
    <t>I</t>
  </si>
  <si>
    <t xml:space="preserve"> Tµi s¶n ng¾n h¹n</t>
  </si>
  <si>
    <t xml:space="preserve"> TiÒn và c¸c kho¶n t­¬ng đ­¬ng tiÒn</t>
  </si>
  <si>
    <t xml:space="preserve"> C¸c kho¶n ®Çu t­ tµi chÝnh ng¾n h¹n</t>
  </si>
  <si>
    <t xml:space="preserve"> C¸c kho¶n ph¶i thu ng¾n h¹n</t>
  </si>
  <si>
    <t xml:space="preserve"> Hµng tån kho</t>
  </si>
  <si>
    <t xml:space="preserve"> Tµi s¶n ng¾n h¹n kh¸c</t>
  </si>
  <si>
    <t>II</t>
  </si>
  <si>
    <t xml:space="preserve"> Tµi s¶n dµi h¹n</t>
  </si>
  <si>
    <t xml:space="preserve"> C¸c kho¶n ph¶i thu dµi h¹n</t>
  </si>
  <si>
    <t xml:space="preserve"> Tµi s¶n cè ®Þnh</t>
  </si>
  <si>
    <t xml:space="preserve">  - Tµi s¶n cè ®Þnh h÷u h×nh</t>
  </si>
  <si>
    <t xml:space="preserve">    Gi¸ trÞ hao mßn luü kÕ TSC§ h÷u h×nh (*)</t>
  </si>
  <si>
    <t xml:space="preserve">  - Tµi s¶n cè ®Þnh v« h×nh</t>
  </si>
  <si>
    <t xml:space="preserve">    Gi¸ trÞ hao mßn luü kÕ  TSC§ v« h×nh(*)</t>
  </si>
  <si>
    <t xml:space="preserve">  - Tµi s¶n cè ®Þnh thuª tµI chÝnh</t>
  </si>
  <si>
    <t xml:space="preserve">  - Chi phÝ x©y dùng c¬ b¶n dë dang</t>
  </si>
  <si>
    <t xml:space="preserve"> BÊt ®éng s¶n ®Çu t­</t>
  </si>
  <si>
    <t xml:space="preserve"> C¸c kho¶n ®Çu t­ tµi chÝnh dµi h¹n</t>
  </si>
  <si>
    <r>
      <t xml:space="preserve"> Tµi s¶n dµi h¹n kh¸c </t>
    </r>
    <r>
      <rPr>
        <i/>
        <sz val="10"/>
        <rFont val=".VnTime"/>
        <family val="2"/>
      </rPr>
      <t>(Ký quü b¶o hiÓm)</t>
    </r>
  </si>
  <si>
    <t>III</t>
  </si>
  <si>
    <t>Tæng tµi s¶n</t>
  </si>
  <si>
    <t>IV</t>
  </si>
  <si>
    <t xml:space="preserve"> Nî ph¶i tr¶</t>
  </si>
  <si>
    <t xml:space="preserve"> Nî ng¾n h¹n</t>
  </si>
  <si>
    <t xml:space="preserve"> Nî dµi h¹n</t>
  </si>
  <si>
    <t xml:space="preserve">   - Dù phßng nghiÖp vô</t>
  </si>
  <si>
    <t xml:space="preserve">   - Dù phßng trî cÊp mÊt viÖc lµm</t>
  </si>
  <si>
    <t>V</t>
  </si>
  <si>
    <t xml:space="preserve"> Vèn chñ së h÷u</t>
  </si>
  <si>
    <t xml:space="preserve"> Nguån vèn chñ së h÷u</t>
  </si>
  <si>
    <t xml:space="preserve">  - Vèn ®Çu t­ cña chñ së h÷u</t>
  </si>
  <si>
    <t xml:space="preserve">  - ThÆng d­ vèn cæ phÇn</t>
  </si>
  <si>
    <t xml:space="preserve">  - Cæ phiÕu quÜ</t>
  </si>
  <si>
    <t xml:space="preserve">  - Chªnh lÖch ®¸nh gi¸ l¹i tµi s¶n</t>
  </si>
  <si>
    <t xml:space="preserve">  - Chªnh lÖch tØ gi¸ hèi ®o¸i</t>
  </si>
  <si>
    <t xml:space="preserve">  - C¸c quÜ</t>
  </si>
  <si>
    <t xml:space="preserve">  - Lîi nhuËn sau thuÕ ch­a ph©n phèi</t>
  </si>
  <si>
    <t xml:space="preserve">  - Nguån vèn ®Çu t­ XDCB</t>
  </si>
  <si>
    <t xml:space="preserve"> Nguån kinh phÝ vµ quÜ kh¸c</t>
  </si>
  <si>
    <t xml:space="preserve">  - QuÜ khen th­ëng phóc lîi</t>
  </si>
  <si>
    <t xml:space="preserve">  - Nguån kinh phÝ</t>
  </si>
  <si>
    <t xml:space="preserve">  - Nguån kinh phÝ ®· h×nh thµnh TSC§</t>
  </si>
  <si>
    <t>VI</t>
  </si>
  <si>
    <t>Tæng nguån vèn</t>
  </si>
  <si>
    <r>
      <t xml:space="preserve"> II. B¸o c¸o kÕt qu¶ ho¹t ®éng s¶n xuÊt kinh doanh                                                        </t>
    </r>
    <r>
      <rPr>
        <i/>
        <sz val="9"/>
        <rFont val=".VnArial"/>
        <family val="2"/>
      </rPr>
      <t>§¬n vÞ : VN§</t>
    </r>
  </si>
  <si>
    <t xml:space="preserve">                                        </t>
  </si>
  <si>
    <t>ChØ tiªu</t>
  </si>
  <si>
    <t xml:space="preserve"> Tæng doanh thu</t>
  </si>
  <si>
    <t xml:space="preserve">  Doanh thu tõ ho¹t ®éng kinh doanh b¶o hiÓm</t>
  </si>
  <si>
    <t xml:space="preserve">  Doanh thu vÒ ®Çu t­ tµI chÝnh</t>
  </si>
  <si>
    <t xml:space="preserve">  Doanh thu kh¸c</t>
  </si>
  <si>
    <t xml:space="preserve"> Tæng chi phÝ</t>
  </si>
  <si>
    <t xml:space="preserve">  Chi phÝ tõ ho¹t ®éng kinh doanh b¶o hiÓm</t>
  </si>
  <si>
    <t xml:space="preserve">  ChÝ phÝ kh¸c</t>
  </si>
  <si>
    <t xml:space="preserve"> Lîi nhuËn tr­íc thuÕ</t>
  </si>
  <si>
    <t xml:space="preserve"> ThuÕ thu nhËp ph¶i nép</t>
  </si>
  <si>
    <t xml:space="preserve"> Lîi nhuËn sau thuÕ</t>
  </si>
  <si>
    <t xml:space="preserve"> L·I c¬ b¶n trªn cæ phiÕu</t>
  </si>
  <si>
    <t xml:space="preserve"> Cæ tøc trªn mçi cæ phiÕu</t>
  </si>
  <si>
    <r>
      <t xml:space="preserve">                                                                     </t>
    </r>
    <r>
      <rPr>
        <i/>
        <sz val="11"/>
        <rFont val=".VnTime"/>
        <family val="2"/>
      </rPr>
      <t xml:space="preserve"> Hµ Néi, ngµy  23    th¸ng 10 n¨m 2006</t>
    </r>
  </si>
  <si>
    <t xml:space="preserve">    Tæng Gi¸m ®èc</t>
  </si>
  <si>
    <t xml:space="preserve">  Chi phÝ qu¶n lý doanh nghiÖp vµ chi ®Çu t­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</si>
</sst>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\);\(#,###\)"/>
    <numFmt numFmtId="165" formatCode="\(#,##0\);\(#,##0\)"/>
    <numFmt numFmtId="166" formatCode="#,###\);\(#,##0\)"/>
    <numFmt numFmtId="167" formatCode="_(* #,##0_);_(* \(#,##0\);_(* &quot;-&quot;??_);_(@_)"/>
  </numFmts>
  <fonts count="26">
    <font>
      <sz val="10"/>
      <name val="Arial"/>
      <family val="0"/>
    </font>
    <font>
      <sz val="10"/>
      <name val=".VnArialH"/>
      <family val="2"/>
    </font>
    <font>
      <sz val="10"/>
      <name val=".VnTime"/>
      <family val="0"/>
    </font>
    <font>
      <b/>
      <sz val="10"/>
      <name val=".VnArialH"/>
      <family val="2"/>
    </font>
    <font>
      <b/>
      <i/>
      <sz val="10"/>
      <name val=".VnTime"/>
      <family val="2"/>
    </font>
    <font>
      <b/>
      <sz val="11.5"/>
      <name val=".VnArialH"/>
      <family val="2"/>
    </font>
    <font>
      <b/>
      <sz val="12"/>
      <name val=".VnTime"/>
      <family val="2"/>
    </font>
    <font>
      <sz val="12"/>
      <name val=".VnTime"/>
      <family val="2"/>
    </font>
    <font>
      <sz val="9"/>
      <name val=".VnArialH"/>
      <family val="2"/>
    </font>
    <font>
      <i/>
      <sz val="9"/>
      <name val=".VnArial"/>
      <family val="2"/>
    </font>
    <font>
      <i/>
      <sz val="10"/>
      <name val=".VnTime"/>
      <family val="2"/>
    </font>
    <font>
      <b/>
      <sz val="10"/>
      <name val=".VnTime"/>
      <family val="2"/>
    </font>
    <font>
      <b/>
      <sz val="10.5"/>
      <color indexed="12"/>
      <name val=".VnTime"/>
      <family val="2"/>
    </font>
    <font>
      <sz val="10.5"/>
      <name val=".VnTime"/>
      <family val="2"/>
    </font>
    <font>
      <sz val="10.5"/>
      <name val=".VnTimeH"/>
      <family val="2"/>
    </font>
    <font>
      <sz val="10"/>
      <name val=".VnTimeH"/>
      <family val="2"/>
    </font>
    <font>
      <b/>
      <sz val="10"/>
      <color indexed="12"/>
      <name val=".VnTime"/>
      <family val="2"/>
    </font>
    <font>
      <b/>
      <sz val="10.5"/>
      <color indexed="12"/>
      <name val=".VnTimeH"/>
      <family val="2"/>
    </font>
    <font>
      <b/>
      <sz val="11"/>
      <name val=".VnTimeH"/>
      <family val="2"/>
    </font>
    <font>
      <i/>
      <sz val="9"/>
      <name val=".VnTime"/>
      <family val="2"/>
    </font>
    <font>
      <b/>
      <sz val="9"/>
      <name val=".VnTimeH"/>
      <family val="2"/>
    </font>
    <font>
      <b/>
      <sz val="9"/>
      <name val=".VnArialH"/>
      <family val="2"/>
    </font>
    <font>
      <b/>
      <sz val="9"/>
      <name val=".VnTime"/>
      <family val="2"/>
    </font>
    <font>
      <i/>
      <sz val="13"/>
      <name val=".VnTime"/>
      <family val="2"/>
    </font>
    <font>
      <i/>
      <sz val="11"/>
      <name val=".VnTime"/>
      <family val="2"/>
    </font>
    <font>
      <sz val="13"/>
      <name val=".VnTim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19" applyFont="1">
      <alignment/>
      <protection/>
    </xf>
    <xf numFmtId="0" fontId="0" fillId="0" borderId="0" xfId="0" applyAlignment="1">
      <alignment horizontal="center"/>
    </xf>
    <xf numFmtId="0" fontId="10" fillId="0" borderId="0" xfId="20" applyFont="1" applyBorder="1" applyAlignment="1">
      <alignment horizontal="center" wrapText="1"/>
      <protection/>
    </xf>
    <xf numFmtId="0" fontId="6" fillId="0" borderId="0" xfId="20" applyFont="1" applyBorder="1" applyAlignment="1">
      <alignment horizontal="center" wrapText="1"/>
      <protection/>
    </xf>
    <xf numFmtId="0" fontId="11" fillId="2" borderId="1" xfId="0" applyFont="1" applyFill="1" applyBorder="1" applyAlignment="1">
      <alignment horizontal="center"/>
    </xf>
    <xf numFmtId="0" fontId="3" fillId="2" borderId="1" xfId="20" applyFont="1" applyFill="1" applyBorder="1" applyAlignment="1">
      <alignment horizontal="center" wrapText="1"/>
      <protection/>
    </xf>
    <xf numFmtId="14" fontId="11" fillId="2" borderId="1" xfId="20" applyNumberFormat="1" applyFont="1" applyFill="1" applyBorder="1" applyAlignment="1" quotePrefix="1">
      <alignment horizontal="center"/>
      <protection/>
    </xf>
    <xf numFmtId="0" fontId="12" fillId="0" borderId="2" xfId="0" applyFont="1" applyBorder="1" applyAlignment="1">
      <alignment horizontal="center"/>
    </xf>
    <xf numFmtId="0" fontId="12" fillId="0" borderId="2" xfId="20" applyFont="1" applyBorder="1" applyAlignment="1">
      <alignment horizontal="left" wrapText="1"/>
      <protection/>
    </xf>
    <xf numFmtId="3" fontId="12" fillId="0" borderId="2" xfId="20" applyNumberFormat="1" applyFont="1" applyBorder="1">
      <alignment/>
      <protection/>
    </xf>
    <xf numFmtId="0" fontId="2" fillId="0" borderId="3" xfId="0" applyFont="1" applyBorder="1" applyAlignment="1">
      <alignment horizontal="center"/>
    </xf>
    <xf numFmtId="0" fontId="2" fillId="0" borderId="3" xfId="20" applyFont="1" applyBorder="1" applyAlignment="1">
      <alignment wrapText="1"/>
      <protection/>
    </xf>
    <xf numFmtId="3" fontId="13" fillId="0" borderId="3" xfId="20" applyNumberFormat="1" applyFont="1" applyBorder="1">
      <alignment/>
      <protection/>
    </xf>
    <xf numFmtId="3" fontId="13" fillId="0" borderId="3" xfId="20" applyNumberFormat="1" applyFont="1" applyBorder="1">
      <alignment/>
      <protection/>
    </xf>
    <xf numFmtId="0" fontId="12" fillId="0" borderId="3" xfId="0" applyFont="1" applyBorder="1" applyAlignment="1">
      <alignment horizontal="center"/>
    </xf>
    <xf numFmtId="0" fontId="12" fillId="0" borderId="3" xfId="20" applyFont="1" applyBorder="1" applyAlignment="1">
      <alignment horizontal="left" wrapText="1"/>
      <protection/>
    </xf>
    <xf numFmtId="3" fontId="12" fillId="0" borderId="3" xfId="20" applyNumberFormat="1" applyFont="1" applyBorder="1">
      <alignment/>
      <protection/>
    </xf>
    <xf numFmtId="0" fontId="2" fillId="0" borderId="3" xfId="0" applyFont="1" applyBorder="1" applyAlignment="1">
      <alignment horizontal="center"/>
    </xf>
    <xf numFmtId="0" fontId="2" fillId="0" borderId="3" xfId="20" applyFont="1" applyBorder="1" applyAlignment="1">
      <alignment horizontal="left" wrapText="1"/>
      <protection/>
    </xf>
    <xf numFmtId="3" fontId="11" fillId="0" borderId="3" xfId="20" applyNumberFormat="1" applyFont="1" applyBorder="1">
      <alignment/>
      <protection/>
    </xf>
    <xf numFmtId="0" fontId="2" fillId="0" borderId="3" xfId="20" applyFont="1" applyBorder="1" applyAlignment="1">
      <alignment wrapText="1"/>
      <protection/>
    </xf>
    <xf numFmtId="3" fontId="14" fillId="0" borderId="3" xfId="20" applyNumberFormat="1" applyFont="1" applyBorder="1">
      <alignment/>
      <protection/>
    </xf>
    <xf numFmtId="3" fontId="2" fillId="0" borderId="3" xfId="20" applyNumberFormat="1" applyFont="1" applyBorder="1">
      <alignment/>
      <protection/>
    </xf>
    <xf numFmtId="0" fontId="10" fillId="0" borderId="3" xfId="20" applyFont="1" applyBorder="1" applyAlignment="1">
      <alignment wrapText="1"/>
      <protection/>
    </xf>
    <xf numFmtId="164" fontId="13" fillId="0" borderId="3" xfId="20" applyNumberFormat="1" applyFont="1" applyBorder="1">
      <alignment/>
      <protection/>
    </xf>
    <xf numFmtId="165" fontId="15" fillId="0" borderId="3" xfId="20" applyNumberFormat="1" applyFont="1" applyBorder="1">
      <alignment/>
      <protection/>
    </xf>
    <xf numFmtId="166" fontId="13" fillId="0" borderId="3" xfId="20" applyNumberFormat="1" applyFont="1" applyBorder="1">
      <alignment/>
      <protection/>
    </xf>
    <xf numFmtId="164" fontId="2" fillId="0" borderId="3" xfId="20" applyNumberFormat="1" applyFont="1" applyBorder="1">
      <alignment/>
      <protection/>
    </xf>
    <xf numFmtId="0" fontId="11" fillId="0" borderId="3" xfId="0" applyFont="1" applyBorder="1" applyAlignment="1">
      <alignment horizontal="center"/>
    </xf>
    <xf numFmtId="3" fontId="13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4" xfId="20" applyFont="1" applyBorder="1" applyAlignment="1">
      <alignment wrapText="1"/>
      <protection/>
    </xf>
    <xf numFmtId="3" fontId="2" fillId="0" borderId="4" xfId="20" applyNumberFormat="1" applyFont="1" applyBorder="1">
      <alignment/>
      <protection/>
    </xf>
    <xf numFmtId="0" fontId="11" fillId="2" borderId="1" xfId="0" applyFont="1" applyFill="1" applyBorder="1" applyAlignment="1">
      <alignment horizontal="center"/>
    </xf>
    <xf numFmtId="3" fontId="11" fillId="2" borderId="1" xfId="20" applyNumberFormat="1" applyFont="1" applyFill="1" applyBorder="1">
      <alignment/>
      <protection/>
    </xf>
    <xf numFmtId="0" fontId="12" fillId="0" borderId="5" xfId="0" applyFont="1" applyBorder="1" applyAlignment="1">
      <alignment horizontal="center"/>
    </xf>
    <xf numFmtId="0" fontId="16" fillId="0" borderId="5" xfId="20" applyFont="1" applyBorder="1" applyAlignment="1">
      <alignment horizontal="left" wrapText="1"/>
      <protection/>
    </xf>
    <xf numFmtId="3" fontId="17" fillId="0" borderId="5" xfId="20" applyNumberFormat="1" applyFont="1" applyBorder="1">
      <alignment/>
      <protection/>
    </xf>
    <xf numFmtId="3" fontId="15" fillId="0" borderId="3" xfId="20" applyNumberFormat="1" applyFont="1" applyBorder="1">
      <alignment/>
      <protection/>
    </xf>
    <xf numFmtId="167" fontId="13" fillId="0" borderId="3" xfId="15" applyNumberFormat="1" applyFont="1" applyBorder="1" applyAlignment="1">
      <alignment/>
    </xf>
    <xf numFmtId="167" fontId="2" fillId="0" borderId="3" xfId="0" applyNumberFormat="1" applyFont="1" applyBorder="1" applyAlignment="1">
      <alignment/>
    </xf>
    <xf numFmtId="41" fontId="13" fillId="0" borderId="3" xfId="16" applyFont="1" applyBorder="1" applyAlignment="1">
      <alignment/>
    </xf>
    <xf numFmtId="167" fontId="2" fillId="0" borderId="3" xfId="15" applyNumberFormat="1" applyFont="1" applyBorder="1" applyAlignment="1">
      <alignment/>
    </xf>
    <xf numFmtId="41" fontId="2" fillId="0" borderId="3" xfId="16" applyFont="1" applyBorder="1" applyAlignment="1">
      <alignment/>
    </xf>
    <xf numFmtId="3" fontId="2" fillId="0" borderId="3" xfId="20" applyNumberFormat="1" applyFont="1" applyBorder="1">
      <alignment/>
      <protection/>
    </xf>
    <xf numFmtId="0" fontId="2" fillId="0" borderId="3" xfId="20" applyFont="1" applyBorder="1" applyAlignment="1" quotePrefix="1">
      <alignment wrapText="1"/>
      <protection/>
    </xf>
    <xf numFmtId="0" fontId="2" fillId="0" borderId="4" xfId="20" applyFont="1" applyBorder="1" applyAlignment="1">
      <alignment wrapText="1"/>
      <protection/>
    </xf>
    <xf numFmtId="3" fontId="2" fillId="0" borderId="4" xfId="20" applyNumberFormat="1" applyFont="1" applyBorder="1">
      <alignment/>
      <protection/>
    </xf>
    <xf numFmtId="3" fontId="13" fillId="0" borderId="4" xfId="20" applyNumberFormat="1" applyFont="1" applyBorder="1">
      <alignment/>
      <protection/>
    </xf>
    <xf numFmtId="3" fontId="13" fillId="0" borderId="4" xfId="20" applyNumberFormat="1" applyFont="1" applyBorder="1">
      <alignment/>
      <protection/>
    </xf>
    <xf numFmtId="0" fontId="11" fillId="0" borderId="1" xfId="0" applyFont="1" applyBorder="1" applyAlignment="1">
      <alignment horizontal="center"/>
    </xf>
    <xf numFmtId="0" fontId="3" fillId="0" borderId="1" xfId="20" applyFont="1" applyBorder="1" applyAlignment="1">
      <alignment horizontal="center" wrapText="1"/>
      <protection/>
    </xf>
    <xf numFmtId="3" fontId="11" fillId="0" borderId="1" xfId="20" applyNumberFormat="1" applyFont="1" applyBorder="1">
      <alignment/>
      <protection/>
    </xf>
    <xf numFmtId="0" fontId="6" fillId="0" borderId="0" xfId="0" applyFont="1" applyBorder="1" applyAlignment="1">
      <alignment horizontal="center"/>
    </xf>
    <xf numFmtId="0" fontId="18" fillId="0" borderId="0" xfId="20" applyFont="1" applyBorder="1" applyAlignment="1">
      <alignment horizontal="center" wrapText="1"/>
      <protection/>
    </xf>
    <xf numFmtId="3" fontId="6" fillId="0" borderId="0" xfId="20" applyNumberFormat="1" applyFont="1" applyBorder="1">
      <alignment/>
      <protection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11" fillId="2" borderId="5" xfId="0" applyFont="1" applyFill="1" applyBorder="1" applyAlignment="1">
      <alignment/>
    </xf>
    <xf numFmtId="3" fontId="11" fillId="2" borderId="5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3" fontId="11" fillId="0" borderId="6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7" xfId="0" applyFont="1" applyBorder="1" applyAlignment="1">
      <alignment/>
    </xf>
    <xf numFmtId="3" fontId="0" fillId="0" borderId="0" xfId="0" applyNumberFormat="1" applyBorder="1" applyAlignment="1">
      <alignment/>
    </xf>
    <xf numFmtId="0" fontId="21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20" applyFont="1" applyAlignment="1">
      <alignment horizontal="left"/>
      <protection/>
    </xf>
    <xf numFmtId="0" fontId="8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hai thu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BASE\anghia\DOC\TH%20CAC%20BAO%20CAO%20LAM%20QUYET%20TOAN%20QUY%20III%20-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BASE\anghia\DOC\TH%20CAC%20BAO%20CAO%20LAM%20QUYET%20TOAN%20NAM%20200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phong"/>
      <sheetName val="Thu phi- chi phi"/>
      <sheetName val="Thu -Chi BT TBH (2)"/>
      <sheetName val="Thu -Chi HH TBh"/>
      <sheetName val="Thu -Chi khac TBH"/>
      <sheetName val="TM BC TC"/>
      <sheetName val="TH thu chi KD  chua luong"/>
      <sheetName val="CLTG"/>
      <sheetName val="CDKT - KQKD (Sua doi)"/>
      <sheetName val="BCDKT-KQKD QII"/>
    </sheetNames>
    <sheetDataSet>
      <sheetData sheetId="5">
        <row r="7">
          <cell r="C7">
            <v>630018217091</v>
          </cell>
          <cell r="E7">
            <v>512345333959</v>
          </cell>
        </row>
        <row r="8">
          <cell r="C8">
            <v>58918159257</v>
          </cell>
          <cell r="E8">
            <v>75804926055</v>
          </cell>
        </row>
        <row r="9">
          <cell r="C9">
            <v>79946260323</v>
          </cell>
          <cell r="E9">
            <v>126480274126</v>
          </cell>
        </row>
        <row r="10">
          <cell r="C10">
            <v>5722527696</v>
          </cell>
          <cell r="E10">
            <v>14839300879</v>
          </cell>
        </row>
        <row r="11">
          <cell r="C11">
            <v>11088302970</v>
          </cell>
          <cell r="E11">
            <v>730612404</v>
          </cell>
        </row>
        <row r="12">
          <cell r="C12">
            <v>39650791252</v>
          </cell>
        </row>
        <row r="13">
          <cell r="E13">
            <v>14762029058</v>
          </cell>
        </row>
        <row r="14">
          <cell r="E14">
            <v>151146689883</v>
          </cell>
        </row>
        <row r="15">
          <cell r="C15">
            <v>125122897</v>
          </cell>
        </row>
        <row r="16">
          <cell r="C16">
            <v>52553456</v>
          </cell>
        </row>
        <row r="17">
          <cell r="C17">
            <v>121872503186.16</v>
          </cell>
        </row>
      </sheetData>
      <sheetData sheetId="9">
        <row r="33">
          <cell r="C33">
            <v>343000000000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i tieu giam sat"/>
      <sheetName val="Bao cao lai lo"/>
      <sheetName val="TH KD nam 05 co luong"/>
      <sheetName val="Thu-Chi phi TBh"/>
      <sheetName val="Thu -Chi HH TBh"/>
      <sheetName val="TH thu chi KD 05 chua luong"/>
      <sheetName val="PP luong theo HQ"/>
      <sheetName val="he so DT"/>
      <sheetName val="He so KQ dung"/>
      <sheetName val="He so KQ"/>
      <sheetName val="PP loi tuc "/>
      <sheetName val="Du phong "/>
      <sheetName val="CDKT theo chuan muc"/>
      <sheetName val="Bang CDKT 05"/>
      <sheetName val="Thu -Chi BT TBH"/>
      <sheetName val="CLTG"/>
      <sheetName val="Cau hinh Luong"/>
      <sheetName val="Thu -Chi khac TBH"/>
    </sheetNames>
    <sheetDataSet>
      <sheetData sheetId="1">
        <row r="7">
          <cell r="C7">
            <v>827509947029</v>
          </cell>
        </row>
        <row r="9">
          <cell r="C9">
            <v>682675887543</v>
          </cell>
        </row>
        <row r="10">
          <cell r="C10">
            <v>2660754216</v>
          </cell>
        </row>
        <row r="11">
          <cell r="C11">
            <v>24679238526.25</v>
          </cell>
        </row>
        <row r="12">
          <cell r="C12">
            <v>65585821213</v>
          </cell>
        </row>
        <row r="13">
          <cell r="C13">
            <v>19076201504</v>
          </cell>
        </row>
        <row r="19">
          <cell r="C19">
            <v>61495735899</v>
          </cell>
        </row>
        <row r="21">
          <cell r="C21">
            <v>1440077898.2400055</v>
          </cell>
        </row>
        <row r="22">
          <cell r="C22">
            <v>4265199158</v>
          </cell>
        </row>
        <row r="23">
          <cell r="C23">
            <v>108773460407</v>
          </cell>
        </row>
        <row r="30">
          <cell r="C30">
            <v>-253285964</v>
          </cell>
        </row>
        <row r="31">
          <cell r="C31">
            <v>17111908590</v>
          </cell>
        </row>
        <row r="33">
          <cell r="C33">
            <v>48129945533</v>
          </cell>
        </row>
        <row r="36">
          <cell r="C36">
            <v>9646148</v>
          </cell>
        </row>
        <row r="37">
          <cell r="C37">
            <v>0</v>
          </cell>
        </row>
        <row r="44">
          <cell r="C44">
            <v>13480111574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41">
      <selection activeCell="E55" sqref="E55"/>
    </sheetView>
  </sheetViews>
  <sheetFormatPr defaultColWidth="9.140625" defaultRowHeight="12.75"/>
  <cols>
    <col min="1" max="1" width="6.8515625" style="2" customWidth="1"/>
    <col min="2" max="2" width="43.00390625" style="0" customWidth="1"/>
    <col min="3" max="3" width="19.00390625" style="0" customWidth="1"/>
    <col min="4" max="4" width="18.140625" style="0" customWidth="1"/>
    <col min="5" max="5" width="31.7109375" style="0" customWidth="1"/>
    <col min="6" max="6" width="17.57421875" style="0" customWidth="1"/>
  </cols>
  <sheetData>
    <row r="1" spans="1:9" ht="23.25" customHeight="1">
      <c r="A1" s="1" t="s">
        <v>0</v>
      </c>
      <c r="E1" s="73"/>
      <c r="F1" s="73"/>
      <c r="G1" s="73"/>
      <c r="H1" s="73"/>
      <c r="I1" s="73"/>
    </row>
    <row r="2" spans="5:9" ht="2.25" customHeight="1">
      <c r="E2" s="73"/>
      <c r="F2" s="73"/>
      <c r="G2" s="73"/>
      <c r="H2" s="73"/>
      <c r="I2" s="73"/>
    </row>
    <row r="3" spans="1:9" ht="15.75" customHeight="1">
      <c r="A3" s="83" t="s">
        <v>1</v>
      </c>
      <c r="B3" s="83"/>
      <c r="C3" s="83"/>
      <c r="D3" s="83"/>
      <c r="E3" s="73"/>
      <c r="F3" s="73"/>
      <c r="G3" s="73"/>
      <c r="H3" s="73"/>
      <c r="I3" s="73"/>
    </row>
    <row r="4" spans="1:9" ht="1.5" customHeight="1" hidden="1">
      <c r="A4" s="84" t="s">
        <v>2</v>
      </c>
      <c r="B4" s="85"/>
      <c r="C4" s="85"/>
      <c r="D4" s="85"/>
      <c r="E4" s="73"/>
      <c r="F4" s="73"/>
      <c r="G4" s="73"/>
      <c r="H4" s="73"/>
      <c r="I4" s="73"/>
    </row>
    <row r="5" spans="1:9" ht="15" customHeight="1">
      <c r="A5" s="86" t="s">
        <v>3</v>
      </c>
      <c r="B5" s="87"/>
      <c r="C5" s="87"/>
      <c r="D5" s="87"/>
      <c r="E5" s="73"/>
      <c r="F5" s="73"/>
      <c r="G5" s="73"/>
      <c r="H5" s="73"/>
      <c r="I5" s="73"/>
    </row>
    <row r="6" spans="2:9" ht="0.75" customHeight="1">
      <c r="B6" s="3"/>
      <c r="C6" s="4"/>
      <c r="E6" s="73"/>
      <c r="F6" s="73"/>
      <c r="G6" s="73"/>
      <c r="H6" s="73"/>
      <c r="I6" s="73"/>
    </row>
    <row r="7" spans="1:9" s="74" customFormat="1" ht="15.75" customHeight="1">
      <c r="A7" s="5" t="s">
        <v>4</v>
      </c>
      <c r="B7" s="6" t="s">
        <v>5</v>
      </c>
      <c r="C7" s="7" t="s">
        <v>6</v>
      </c>
      <c r="D7" s="7" t="s">
        <v>7</v>
      </c>
      <c r="E7" s="73"/>
      <c r="F7" s="73"/>
      <c r="G7" s="73"/>
      <c r="H7" s="73"/>
      <c r="I7" s="73"/>
    </row>
    <row r="8" spans="1:9" s="74" customFormat="1" ht="14.25" customHeight="1">
      <c r="A8" s="8" t="s">
        <v>8</v>
      </c>
      <c r="B8" s="9" t="s">
        <v>9</v>
      </c>
      <c r="C8" s="10">
        <f>SUM(C9:C13)</f>
        <v>393630410761</v>
      </c>
      <c r="D8" s="10">
        <f>SUM(D9:D13)</f>
        <v>432636584726</v>
      </c>
      <c r="E8" s="73"/>
      <c r="F8" s="73"/>
      <c r="G8" s="75"/>
      <c r="H8" s="73"/>
      <c r="I8" s="73"/>
    </row>
    <row r="9" spans="1:9" s="74" customFormat="1" ht="12" customHeight="1">
      <c r="A9" s="11">
        <v>1</v>
      </c>
      <c r="B9" s="12" t="s">
        <v>10</v>
      </c>
      <c r="C9" s="13">
        <v>55900225791</v>
      </c>
      <c r="D9" s="13">
        <f>451781532+12608571868+8725216076</f>
        <v>21785569476</v>
      </c>
      <c r="E9" s="73"/>
      <c r="F9" s="73"/>
      <c r="G9" s="73"/>
      <c r="H9" s="73"/>
      <c r="I9" s="73"/>
    </row>
    <row r="10" spans="1:9" s="74" customFormat="1" ht="11.25" customHeight="1">
      <c r="A10" s="11">
        <v>2</v>
      </c>
      <c r="B10" s="12" t="s">
        <v>11</v>
      </c>
      <c r="C10" s="13">
        <v>175534400000</v>
      </c>
      <c r="D10" s="13">
        <v>180450000000</v>
      </c>
      <c r="E10" s="73"/>
      <c r="F10" s="73"/>
      <c r="G10" s="73"/>
      <c r="H10" s="73"/>
      <c r="I10" s="73"/>
    </row>
    <row r="11" spans="1:9" s="74" customFormat="1" ht="11.25" customHeight="1">
      <c r="A11" s="11">
        <v>3</v>
      </c>
      <c r="B11" s="12" t="s">
        <v>12</v>
      </c>
      <c r="C11" s="13">
        <v>162151410421</v>
      </c>
      <c r="D11" s="13">
        <f>144151959114+60347398201+25291931418</f>
        <v>229791288733</v>
      </c>
      <c r="E11" s="73"/>
      <c r="F11" s="73"/>
      <c r="G11" s="73"/>
      <c r="H11" s="73"/>
      <c r="I11" s="73"/>
    </row>
    <row r="12" spans="1:9" s="74" customFormat="1" ht="11.25" customHeight="1">
      <c r="A12" s="11">
        <v>4</v>
      </c>
      <c r="B12" s="12" t="s">
        <v>13</v>
      </c>
      <c r="C12" s="14">
        <v>44374549</v>
      </c>
      <c r="D12" s="13">
        <v>32635730</v>
      </c>
      <c r="E12" s="73"/>
      <c r="F12" s="73"/>
      <c r="G12" s="73"/>
      <c r="H12" s="73"/>
      <c r="I12" s="73"/>
    </row>
    <row r="13" spans="1:9" s="74" customFormat="1" ht="11.25" customHeight="1">
      <c r="A13" s="11">
        <v>5</v>
      </c>
      <c r="B13" s="12" t="s">
        <v>14</v>
      </c>
      <c r="C13" s="14"/>
      <c r="D13" s="13">
        <f>375877524+4510006+196703257</f>
        <v>577090787</v>
      </c>
      <c r="E13" s="73"/>
      <c r="F13" s="73"/>
      <c r="G13" s="73"/>
      <c r="H13" s="73"/>
      <c r="I13" s="73"/>
    </row>
    <row r="14" spans="1:9" s="74" customFormat="1" ht="14.25" customHeight="1">
      <c r="A14" s="15" t="s">
        <v>15</v>
      </c>
      <c r="B14" s="16" t="s">
        <v>16</v>
      </c>
      <c r="C14" s="17">
        <f>SUM(C16,C22,C24,C25,)</f>
        <v>483905028955</v>
      </c>
      <c r="D14" s="17">
        <f>SUM(D16+D21+D22,D23,D24,D25,)</f>
        <v>523985057954</v>
      </c>
      <c r="E14" s="73"/>
      <c r="F14" s="73"/>
      <c r="G14" s="73"/>
      <c r="H14" s="73"/>
      <c r="I14" s="73"/>
    </row>
    <row r="15" spans="1:9" s="74" customFormat="1" ht="12" customHeight="1">
      <c r="A15" s="18">
        <v>1</v>
      </c>
      <c r="B15" s="19" t="s">
        <v>17</v>
      </c>
      <c r="C15" s="13">
        <v>0</v>
      </c>
      <c r="D15" s="20">
        <v>0</v>
      </c>
      <c r="E15" s="73"/>
      <c r="F15" s="73"/>
      <c r="G15" s="73"/>
      <c r="H15" s="73"/>
      <c r="I15" s="73"/>
    </row>
    <row r="16" spans="1:9" s="74" customFormat="1" ht="12" customHeight="1">
      <c r="A16" s="11">
        <v>2</v>
      </c>
      <c r="B16" s="21" t="s">
        <v>18</v>
      </c>
      <c r="C16" s="13">
        <f>SUM(C17:C20)</f>
        <v>59773673727</v>
      </c>
      <c r="D16" s="13">
        <f>SUM(D17:D20)</f>
        <v>57386464833</v>
      </c>
      <c r="E16" s="73"/>
      <c r="F16" s="73"/>
      <c r="G16" s="73"/>
      <c r="H16" s="73"/>
      <c r="I16" s="73"/>
    </row>
    <row r="17" spans="1:9" s="74" customFormat="1" ht="13.5" customHeight="1">
      <c r="A17" s="11"/>
      <c r="B17" s="21" t="s">
        <v>19</v>
      </c>
      <c r="C17" s="22">
        <v>51603309842</v>
      </c>
      <c r="D17" s="23">
        <f>49226058930+686267099+1127133085+516550561+148226041</f>
        <v>51704235716</v>
      </c>
      <c r="E17" s="73"/>
      <c r="F17" s="73"/>
      <c r="G17" s="73"/>
      <c r="H17" s="73"/>
      <c r="I17" s="73"/>
    </row>
    <row r="18" spans="1:9" s="74" customFormat="1" ht="13.5" customHeight="1">
      <c r="A18" s="11"/>
      <c r="B18" s="24" t="s">
        <v>20</v>
      </c>
      <c r="C18" s="25">
        <v>-10373917280</v>
      </c>
      <c r="D18" s="26">
        <v>-12130040949</v>
      </c>
      <c r="E18" s="73"/>
      <c r="F18" s="73"/>
      <c r="G18" s="73"/>
      <c r="H18" s="73"/>
      <c r="I18" s="73"/>
    </row>
    <row r="19" spans="1:9" s="74" customFormat="1" ht="12" customHeight="1">
      <c r="A19" s="11"/>
      <c r="B19" s="21" t="s">
        <v>21</v>
      </c>
      <c r="C19" s="13">
        <v>19520295963</v>
      </c>
      <c r="D19" s="13">
        <v>19520295963</v>
      </c>
      <c r="E19" s="73"/>
      <c r="F19" s="73"/>
      <c r="G19" s="73"/>
      <c r="H19" s="73"/>
      <c r="I19" s="73"/>
    </row>
    <row r="20" spans="1:9" s="74" customFormat="1" ht="12" customHeight="1">
      <c r="A20" s="11"/>
      <c r="B20" s="24" t="s">
        <v>22</v>
      </c>
      <c r="C20" s="27">
        <v>-976014798</v>
      </c>
      <c r="D20" s="28">
        <v>-1708025897</v>
      </c>
      <c r="E20" s="73"/>
      <c r="F20" s="73"/>
      <c r="G20" s="73"/>
      <c r="H20" s="73"/>
      <c r="I20" s="73"/>
    </row>
    <row r="21" spans="1:9" s="77" customFormat="1" ht="12" customHeight="1">
      <c r="A21" s="29"/>
      <c r="B21" s="21" t="s">
        <v>23</v>
      </c>
      <c r="C21" s="13">
        <v>0</v>
      </c>
      <c r="D21" s="23">
        <v>0</v>
      </c>
      <c r="E21" s="76"/>
      <c r="F21" s="76"/>
      <c r="G21" s="76"/>
      <c r="H21" s="76"/>
      <c r="I21" s="76"/>
    </row>
    <row r="22" spans="1:9" s="77" customFormat="1" ht="13.5" customHeight="1">
      <c r="A22" s="29"/>
      <c r="B22" s="21" t="s">
        <v>24</v>
      </c>
      <c r="C22" s="30">
        <v>11185878</v>
      </c>
      <c r="D22" s="23">
        <v>11185878</v>
      </c>
      <c r="E22" s="76"/>
      <c r="F22" s="76"/>
      <c r="G22" s="76"/>
      <c r="H22" s="76"/>
      <c r="I22" s="76"/>
    </row>
    <row r="23" spans="1:9" s="77" customFormat="1" ht="13.5" customHeight="1">
      <c r="A23" s="18">
        <v>3</v>
      </c>
      <c r="B23" s="21" t="s">
        <v>25</v>
      </c>
      <c r="C23" s="13">
        <v>0</v>
      </c>
      <c r="D23" s="23">
        <v>0</v>
      </c>
      <c r="E23" s="76"/>
      <c r="F23" s="76"/>
      <c r="G23" s="76"/>
      <c r="H23" s="76"/>
      <c r="I23" s="76"/>
    </row>
    <row r="24" spans="1:9" s="74" customFormat="1" ht="12" customHeight="1">
      <c r="A24" s="11">
        <v>4</v>
      </c>
      <c r="B24" s="21" t="s">
        <v>26</v>
      </c>
      <c r="C24" s="13">
        <v>421849623043</v>
      </c>
      <c r="D24" s="23">
        <f>32305450000+166974742466+225850000000+38420000000+766668470</f>
        <v>464316860936</v>
      </c>
      <c r="E24" s="73"/>
      <c r="F24" s="73"/>
      <c r="G24" s="73"/>
      <c r="H24" s="73"/>
      <c r="I24" s="73"/>
    </row>
    <row r="25" spans="1:9" s="74" customFormat="1" ht="12" customHeight="1">
      <c r="A25" s="31">
        <v>5</v>
      </c>
      <c r="B25" s="32" t="s">
        <v>27</v>
      </c>
      <c r="C25" s="13">
        <v>2270546307</v>
      </c>
      <c r="D25" s="33">
        <f>2270546307</f>
        <v>2270546307</v>
      </c>
      <c r="E25" s="73"/>
      <c r="F25" s="73"/>
      <c r="G25" s="73"/>
      <c r="H25" s="73"/>
      <c r="I25" s="73"/>
    </row>
    <row r="26" spans="1:9" s="79" customFormat="1" ht="18.75" customHeight="1">
      <c r="A26" s="34" t="s">
        <v>28</v>
      </c>
      <c r="B26" s="6" t="s">
        <v>29</v>
      </c>
      <c r="C26" s="35">
        <f>SUM(C14,C8)</f>
        <v>877535439716</v>
      </c>
      <c r="D26" s="35">
        <f>SUM(D14,D8)</f>
        <v>956621642680</v>
      </c>
      <c r="E26" s="78" t="s">
        <v>2</v>
      </c>
      <c r="F26" s="75"/>
      <c r="G26" s="75"/>
      <c r="H26" s="75"/>
      <c r="I26" s="75"/>
    </row>
    <row r="27" spans="1:9" s="74" customFormat="1" ht="15" customHeight="1">
      <c r="A27" s="36" t="s">
        <v>30</v>
      </c>
      <c r="B27" s="37" t="s">
        <v>31</v>
      </c>
      <c r="C27" s="38">
        <f>SUM(C28,C29)</f>
        <v>522541650277</v>
      </c>
      <c r="D27" s="38">
        <f>SUM(D28:D29)</f>
        <v>557055311614</v>
      </c>
      <c r="E27" s="80" t="s">
        <v>2</v>
      </c>
      <c r="F27" s="73"/>
      <c r="G27" s="73"/>
      <c r="H27" s="73"/>
      <c r="I27" s="73"/>
    </row>
    <row r="28" spans="1:9" s="74" customFormat="1" ht="12" customHeight="1">
      <c r="A28" s="11">
        <v>1</v>
      </c>
      <c r="B28" s="21" t="s">
        <v>32</v>
      </c>
      <c r="C28" s="22">
        <v>319148583635</v>
      </c>
      <c r="D28" s="39">
        <f>80675321444+196087404079+278138000+351963117+271745604+15405190+3593859941+298016266+500081184+957575+17589090817+24726075058</f>
        <v>324388058275</v>
      </c>
      <c r="E28" s="80" t="s">
        <v>2</v>
      </c>
      <c r="F28" s="73"/>
      <c r="G28" s="73"/>
      <c r="H28" s="73"/>
      <c r="I28" s="73"/>
    </row>
    <row r="29" spans="1:9" s="74" customFormat="1" ht="11.25" customHeight="1">
      <c r="A29" s="11">
        <v>2</v>
      </c>
      <c r="B29" s="21" t="s">
        <v>33</v>
      </c>
      <c r="C29" s="40">
        <f>SUM(C30:C31)</f>
        <v>203393066642</v>
      </c>
      <c r="D29" s="41">
        <f>SUM(D30:D31)</f>
        <v>232667253339</v>
      </c>
      <c r="E29" s="73"/>
      <c r="F29" s="73"/>
      <c r="G29" s="73"/>
      <c r="H29" s="73"/>
      <c r="I29" s="73"/>
    </row>
    <row r="30" spans="1:9" s="74" customFormat="1" ht="11.25" customHeight="1">
      <c r="A30" s="11"/>
      <c r="B30" s="21" t="s">
        <v>34</v>
      </c>
      <c r="C30" s="42">
        <v>203377066642</v>
      </c>
      <c r="D30" s="43">
        <v>232651253339</v>
      </c>
      <c r="E30" s="73"/>
      <c r="F30" s="73"/>
      <c r="G30" s="73"/>
      <c r="H30" s="73"/>
      <c r="I30" s="73"/>
    </row>
    <row r="31" spans="1:9" s="74" customFormat="1" ht="12" customHeight="1">
      <c r="A31" s="11"/>
      <c r="B31" s="21" t="s">
        <v>35</v>
      </c>
      <c r="C31" s="42">
        <v>16000000</v>
      </c>
      <c r="D31" s="44">
        <v>16000000</v>
      </c>
      <c r="E31" s="73"/>
      <c r="F31" s="73"/>
      <c r="G31" s="73"/>
      <c r="H31" s="73"/>
      <c r="I31" s="73"/>
    </row>
    <row r="32" spans="1:9" s="74" customFormat="1" ht="12.75" customHeight="1">
      <c r="A32" s="15" t="s">
        <v>36</v>
      </c>
      <c r="B32" s="16" t="s">
        <v>37</v>
      </c>
      <c r="C32" s="17">
        <f>SUM(C33,C42)</f>
        <v>354993789439</v>
      </c>
      <c r="D32" s="17">
        <f>SUM(D33+D42)</f>
        <v>399566331066</v>
      </c>
      <c r="E32" s="73"/>
      <c r="F32" s="73"/>
      <c r="G32" s="73"/>
      <c r="H32" s="73"/>
      <c r="I32" s="73"/>
    </row>
    <row r="33" spans="1:9" s="74" customFormat="1" ht="13.5" customHeight="1">
      <c r="A33" s="11">
        <v>1</v>
      </c>
      <c r="B33" s="12" t="s">
        <v>38</v>
      </c>
      <c r="C33" s="13">
        <f>SUM(C34:C41)</f>
        <v>353030140719</v>
      </c>
      <c r="D33" s="45">
        <f>SUM(D34:D41)</f>
        <v>398965965625</v>
      </c>
      <c r="E33" s="73"/>
      <c r="F33" s="73"/>
      <c r="G33" s="73"/>
      <c r="H33" s="73"/>
      <c r="I33" s="73"/>
    </row>
    <row r="34" spans="1:9" s="74" customFormat="1" ht="11.25" customHeight="1">
      <c r="A34" s="11"/>
      <c r="B34" s="12" t="s">
        <v>39</v>
      </c>
      <c r="C34" s="14">
        <f>'[1]BCDKT-KQKD QII'!C33</f>
        <v>343000000000</v>
      </c>
      <c r="D34" s="45">
        <v>343000000000</v>
      </c>
      <c r="E34" s="73"/>
      <c r="F34" s="80" t="s">
        <v>2</v>
      </c>
      <c r="G34" s="73"/>
      <c r="H34" s="73"/>
      <c r="I34" s="73"/>
    </row>
    <row r="35" spans="1:9" s="74" customFormat="1" ht="11.25" customHeight="1">
      <c r="A35" s="11"/>
      <c r="B35" s="46" t="s">
        <v>40</v>
      </c>
      <c r="C35" s="14">
        <v>0</v>
      </c>
      <c r="D35" s="45">
        <v>0</v>
      </c>
      <c r="E35" s="73"/>
      <c r="F35" s="80" t="s">
        <v>2</v>
      </c>
      <c r="G35" s="73"/>
      <c r="H35" s="73"/>
      <c r="I35" s="73"/>
    </row>
    <row r="36" spans="1:9" s="74" customFormat="1" ht="12" customHeight="1">
      <c r="A36" s="11"/>
      <c r="B36" s="46" t="s">
        <v>41</v>
      </c>
      <c r="C36" s="14">
        <v>0</v>
      </c>
      <c r="D36" s="45">
        <v>0</v>
      </c>
      <c r="E36" s="73"/>
      <c r="F36" s="73"/>
      <c r="G36" s="73"/>
      <c r="H36" s="73"/>
      <c r="I36" s="73"/>
    </row>
    <row r="37" spans="1:9" s="74" customFormat="1" ht="11.25" customHeight="1">
      <c r="A37" s="11"/>
      <c r="B37" s="12" t="s">
        <v>42</v>
      </c>
      <c r="C37" s="14">
        <v>0</v>
      </c>
      <c r="D37" s="45">
        <v>0</v>
      </c>
      <c r="E37" s="73"/>
      <c r="F37" s="80"/>
      <c r="G37" s="73"/>
      <c r="H37" s="73"/>
      <c r="I37" s="73"/>
    </row>
    <row r="38" spans="1:9" s="74" customFormat="1" ht="11.25" customHeight="1">
      <c r="A38" s="31"/>
      <c r="B38" s="47" t="s">
        <v>43</v>
      </c>
      <c r="C38" s="14">
        <v>1657634147</v>
      </c>
      <c r="D38" s="48">
        <f>C38+332934363</f>
        <v>1990568510</v>
      </c>
      <c r="E38" s="73"/>
      <c r="F38" s="80"/>
      <c r="G38" s="73"/>
      <c r="H38" s="73"/>
      <c r="I38" s="73"/>
    </row>
    <row r="39" spans="1:9" s="74" customFormat="1" ht="11.25" customHeight="1">
      <c r="A39" s="31"/>
      <c r="B39" s="47" t="s">
        <v>44</v>
      </c>
      <c r="C39" s="14">
        <f>9047182998-C43</f>
        <v>7083534278</v>
      </c>
      <c r="D39" s="48">
        <f>C39</f>
        <v>7083534278</v>
      </c>
      <c r="E39" s="80"/>
      <c r="F39" s="80"/>
      <c r="G39" s="73"/>
      <c r="H39" s="73"/>
      <c r="I39" s="73"/>
    </row>
    <row r="40" spans="1:9" s="74" customFormat="1" ht="11.25" customHeight="1">
      <c r="A40" s="31"/>
      <c r="B40" s="47" t="s">
        <v>45</v>
      </c>
      <c r="C40" s="14">
        <v>1288972294</v>
      </c>
      <c r="D40" s="48">
        <f>45602890543+1288972294</f>
        <v>46891862837</v>
      </c>
      <c r="E40" s="73"/>
      <c r="F40" s="80"/>
      <c r="G40" s="73"/>
      <c r="H40" s="73"/>
      <c r="I40" s="73"/>
    </row>
    <row r="41" spans="1:9" s="74" customFormat="1" ht="11.25" customHeight="1">
      <c r="A41" s="31"/>
      <c r="B41" s="47" t="s">
        <v>46</v>
      </c>
      <c r="C41" s="49">
        <v>0</v>
      </c>
      <c r="D41" s="48">
        <v>0</v>
      </c>
      <c r="E41" s="73"/>
      <c r="F41" s="80"/>
      <c r="G41" s="73"/>
      <c r="H41" s="73"/>
      <c r="I41" s="73"/>
    </row>
    <row r="42" spans="1:9" s="74" customFormat="1" ht="15" customHeight="1">
      <c r="A42" s="31">
        <v>2</v>
      </c>
      <c r="B42" s="47" t="s">
        <v>47</v>
      </c>
      <c r="C42" s="50">
        <f>SUM(C43:C45)</f>
        <v>1963648720</v>
      </c>
      <c r="D42" s="33">
        <f>SUM(D43:D45)</f>
        <v>600365441</v>
      </c>
      <c r="E42" s="73"/>
      <c r="F42" s="80"/>
      <c r="G42" s="73"/>
      <c r="H42" s="73"/>
      <c r="I42" s="73"/>
    </row>
    <row r="43" spans="1:9" s="74" customFormat="1" ht="11.25" customHeight="1">
      <c r="A43" s="31"/>
      <c r="B43" s="47" t="s">
        <v>48</v>
      </c>
      <c r="C43" s="49">
        <v>1963648720</v>
      </c>
      <c r="D43" s="48">
        <f>431791304+168574137</f>
        <v>600365441</v>
      </c>
      <c r="E43" s="73"/>
      <c r="F43" s="80"/>
      <c r="G43" s="73"/>
      <c r="H43" s="73"/>
      <c r="I43" s="73"/>
    </row>
    <row r="44" spans="1:9" s="74" customFormat="1" ht="12" customHeight="1">
      <c r="A44" s="31"/>
      <c r="B44" s="47" t="s">
        <v>49</v>
      </c>
      <c r="C44" s="49">
        <v>0</v>
      </c>
      <c r="D44" s="48">
        <v>0</v>
      </c>
      <c r="E44" s="73"/>
      <c r="F44" s="80"/>
      <c r="G44" s="73"/>
      <c r="H44" s="73"/>
      <c r="I44" s="73"/>
    </row>
    <row r="45" spans="1:9" s="74" customFormat="1" ht="12.75" customHeight="1">
      <c r="A45" s="31"/>
      <c r="B45" s="47" t="s">
        <v>50</v>
      </c>
      <c r="C45" s="49">
        <v>0</v>
      </c>
      <c r="D45" s="48">
        <v>0</v>
      </c>
      <c r="E45" s="73"/>
      <c r="F45" s="80"/>
      <c r="G45" s="73"/>
      <c r="H45" s="73"/>
      <c r="I45" s="73"/>
    </row>
    <row r="46" spans="1:9" s="74" customFormat="1" ht="18.75" customHeight="1">
      <c r="A46" s="51" t="s">
        <v>51</v>
      </c>
      <c r="B46" s="52" t="s">
        <v>52</v>
      </c>
      <c r="C46" s="53">
        <f>SUM(C32,C27,)</f>
        <v>877535439716</v>
      </c>
      <c r="D46" s="53">
        <f>SUM(D32,D27,)</f>
        <v>956621642680</v>
      </c>
      <c r="E46" s="80"/>
      <c r="F46" s="80"/>
      <c r="G46" s="73"/>
      <c r="H46" s="73"/>
      <c r="I46" s="73"/>
    </row>
    <row r="47" spans="1:6" s="73" customFormat="1" ht="2.25" customHeight="1">
      <c r="A47" s="54"/>
      <c r="B47" s="55"/>
      <c r="C47" s="56"/>
      <c r="D47" s="56"/>
      <c r="E47" s="80"/>
      <c r="F47" s="80"/>
    </row>
    <row r="48" spans="1:9" ht="13.5" customHeight="1">
      <c r="A48" s="87" t="s">
        <v>53</v>
      </c>
      <c r="B48" s="87"/>
      <c r="C48" s="87"/>
      <c r="D48" s="87"/>
      <c r="E48" s="73"/>
      <c r="F48" s="80"/>
      <c r="G48" s="73"/>
      <c r="H48" s="73"/>
      <c r="I48" s="73"/>
    </row>
    <row r="49" spans="3:9" ht="3.75" customHeight="1" hidden="1">
      <c r="C49" s="82" t="s">
        <v>54</v>
      </c>
      <c r="D49" s="82"/>
      <c r="E49" s="73"/>
      <c r="F49" s="73"/>
      <c r="G49" s="73"/>
      <c r="H49" s="73"/>
      <c r="I49" s="73"/>
    </row>
    <row r="50" spans="1:9" ht="15" customHeight="1">
      <c r="A50" s="57" t="s">
        <v>4</v>
      </c>
      <c r="B50" s="58" t="s">
        <v>55</v>
      </c>
      <c r="C50" s="59">
        <v>38717</v>
      </c>
      <c r="D50" s="60" t="s">
        <v>7</v>
      </c>
      <c r="E50" s="73"/>
      <c r="F50" s="73"/>
      <c r="G50" s="73"/>
      <c r="H50" s="73"/>
      <c r="I50" s="73"/>
    </row>
    <row r="51" spans="1:9" ht="13.5" customHeight="1">
      <c r="A51" s="61">
        <v>1</v>
      </c>
      <c r="B51" s="62" t="s">
        <v>56</v>
      </c>
      <c r="C51" s="63">
        <f>SUM(C52:C54)</f>
        <v>957397521247</v>
      </c>
      <c r="D51" s="63">
        <f>SUM(D52:D54)</f>
        <v>745575674619</v>
      </c>
      <c r="E51" s="73"/>
      <c r="F51" s="73"/>
      <c r="G51" s="73"/>
      <c r="H51" s="73"/>
      <c r="I51" s="73"/>
    </row>
    <row r="52" spans="1:9" ht="12" customHeight="1">
      <c r="A52" s="11"/>
      <c r="B52" s="64" t="s">
        <v>57</v>
      </c>
      <c r="C52" s="65">
        <f>'[2]Bao cao lai lo'!$C$7-'[2]Bao cao lai lo'!$C$10+'[2]Bao cao lai lo'!$C$12+'[2]Bao cao lai lo'!$C$13+'[2]Bao cao lai lo'!$C$30</f>
        <v>909257929566</v>
      </c>
      <c r="D52" s="65">
        <f>'[1]TM BC TC'!C7+'[1]TM BC TC'!C8+'[1]TM BC TC'!C10+'[1]TM BC TC'!C11</f>
        <v>705747207014</v>
      </c>
      <c r="E52" s="73"/>
      <c r="F52" s="73"/>
      <c r="G52" s="73"/>
      <c r="H52" s="73"/>
      <c r="I52" s="73"/>
    </row>
    <row r="53" spans="1:9" ht="11.25" customHeight="1">
      <c r="A53" s="11"/>
      <c r="B53" s="64" t="s">
        <v>58</v>
      </c>
      <c r="C53" s="65">
        <f>'[2]Bao cao lai lo'!$C$33</f>
        <v>48129945533</v>
      </c>
      <c r="D53" s="65">
        <f>'[1]TM BC TC'!C12</f>
        <v>39650791252</v>
      </c>
      <c r="E53" s="73"/>
      <c r="F53" s="73"/>
      <c r="G53" s="73"/>
      <c r="H53" s="73"/>
      <c r="I53" s="73"/>
    </row>
    <row r="54" spans="1:9" ht="11.25" customHeight="1">
      <c r="A54" s="11"/>
      <c r="B54" s="64" t="s">
        <v>59</v>
      </c>
      <c r="C54" s="65">
        <f>'[2]Bao cao lai lo'!$C$36</f>
        <v>9646148</v>
      </c>
      <c r="D54" s="65">
        <f>'[1]TM BC TC'!C15+'[1]TM BC TC'!C16</f>
        <v>177676353</v>
      </c>
      <c r="E54" s="73"/>
      <c r="F54" s="73"/>
      <c r="G54" s="73"/>
      <c r="H54" s="73"/>
      <c r="I54" s="73"/>
    </row>
    <row r="55" spans="1:9" ht="12" customHeight="1">
      <c r="A55" s="11">
        <v>2</v>
      </c>
      <c r="B55" s="66" t="s">
        <v>60</v>
      </c>
      <c r="C55" s="67">
        <f>SUM(C56:C58)</f>
        <v>901244317007.49</v>
      </c>
      <c r="D55" s="67">
        <f>SUM(D56:D57)</f>
        <v>694367884075.84</v>
      </c>
      <c r="E55" s="73"/>
      <c r="F55" s="73"/>
      <c r="G55" s="73"/>
      <c r="H55" s="73"/>
      <c r="I55" s="73"/>
    </row>
    <row r="56" spans="1:9" ht="11.25" customHeight="1">
      <c r="A56" s="11"/>
      <c r="B56" s="64" t="s">
        <v>61</v>
      </c>
      <c r="C56" s="65">
        <f>'[2]Bao cao lai lo'!$C$9+'[2]Bao cao lai lo'!$C$11+'[2]Bao cao lai lo'!$C$19+'[2]Bao cao lai lo'!$C$23+'[2]Bao cao lai lo'!$C$21+'[2]Bao cao lai lo'!$C$22</f>
        <v>883329599431.49</v>
      </c>
      <c r="D56" s="65">
        <f>'[1]TM BC TC'!E7+'[1]TM BC TC'!E8+'[1]TM BC TC'!E9-'[1]TM BC TC'!C9+'[1]TM BC TC'!E10+'[1]TM BC TC'!E11+'[1]TM BC TC'!E14-'[1]TM BC TC'!C17</f>
        <v>679528373796.84</v>
      </c>
      <c r="E56" s="73"/>
      <c r="F56" s="73"/>
      <c r="G56" s="73"/>
      <c r="H56" s="73"/>
      <c r="I56" s="73"/>
    </row>
    <row r="57" spans="1:9" ht="11.25" customHeight="1">
      <c r="A57" s="11"/>
      <c r="B57" s="64" t="s">
        <v>70</v>
      </c>
      <c r="C57" s="65">
        <f>'[2]Bao cao lai lo'!$C$31+802808986</f>
        <v>17914717576</v>
      </c>
      <c r="D57" s="65">
        <f>'[1]TM BC TC'!E13+77481221</f>
        <v>14839510279</v>
      </c>
      <c r="E57" s="73"/>
      <c r="F57" s="73"/>
      <c r="G57" s="73"/>
      <c r="H57" s="73"/>
      <c r="I57" s="73"/>
    </row>
    <row r="58" spans="1:9" ht="11.25" customHeight="1">
      <c r="A58" s="11"/>
      <c r="B58" s="64" t="s">
        <v>62</v>
      </c>
      <c r="C58" s="65">
        <f>'[2]Bao cao lai lo'!$C$37</f>
        <v>0</v>
      </c>
      <c r="D58" s="65">
        <v>0</v>
      </c>
      <c r="E58" s="73"/>
      <c r="F58" s="73"/>
      <c r="G58" s="73"/>
      <c r="H58" s="73"/>
      <c r="I58" s="73"/>
    </row>
    <row r="59" spans="1:9" ht="11.25" customHeight="1">
      <c r="A59" s="11">
        <v>3</v>
      </c>
      <c r="B59" s="66" t="s">
        <v>63</v>
      </c>
      <c r="C59" s="67">
        <f>C51-C55</f>
        <v>56153204239.51001</v>
      </c>
      <c r="D59" s="67">
        <f>D51-D55</f>
        <v>51207790543.160034</v>
      </c>
      <c r="E59" s="80"/>
      <c r="F59" s="73"/>
      <c r="G59" s="73"/>
      <c r="H59" s="73"/>
      <c r="I59" s="73"/>
    </row>
    <row r="60" spans="1:9" ht="11.25" customHeight="1">
      <c r="A60" s="11">
        <v>4</v>
      </c>
      <c r="B60" s="66" t="s">
        <v>64</v>
      </c>
      <c r="C60" s="67">
        <f>'[2]Bao cao lai lo'!$C$44</f>
        <v>13480111574</v>
      </c>
      <c r="D60" s="67">
        <v>5550000000</v>
      </c>
      <c r="E60" s="73"/>
      <c r="F60" s="73"/>
      <c r="G60" s="73"/>
      <c r="H60" s="73"/>
      <c r="I60" s="73"/>
    </row>
    <row r="61" spans="1:9" ht="12" customHeight="1">
      <c r="A61" s="11">
        <v>5</v>
      </c>
      <c r="B61" s="66" t="s">
        <v>65</v>
      </c>
      <c r="C61" s="67">
        <f>C59-C60</f>
        <v>42673092665.51001</v>
      </c>
      <c r="D61" s="67">
        <f>D59-D60</f>
        <v>45657790543.160034</v>
      </c>
      <c r="E61" s="73"/>
      <c r="F61" s="73"/>
      <c r="G61" s="73"/>
      <c r="H61" s="73"/>
      <c r="I61" s="73"/>
    </row>
    <row r="62" spans="1:9" ht="13.5" customHeight="1">
      <c r="A62" s="11">
        <v>6</v>
      </c>
      <c r="B62" s="66" t="s">
        <v>66</v>
      </c>
      <c r="C62" s="68">
        <f>C61/34300000</f>
        <v>1244.1134887903793</v>
      </c>
      <c r="D62" s="68">
        <f>D61/34300000</f>
        <v>1331.130919625657</v>
      </c>
      <c r="E62" s="73"/>
      <c r="F62" s="73"/>
      <c r="G62" s="73"/>
      <c r="H62" s="73"/>
      <c r="I62" s="73"/>
    </row>
    <row r="63" spans="1:9" ht="12.75" customHeight="1">
      <c r="A63" s="69">
        <v>7</v>
      </c>
      <c r="B63" s="70" t="s">
        <v>67</v>
      </c>
      <c r="C63" s="71">
        <v>900</v>
      </c>
      <c r="D63" s="71">
        <v>0</v>
      </c>
      <c r="E63" s="73"/>
      <c r="F63" s="73"/>
      <c r="G63" s="73"/>
      <c r="H63" s="73"/>
      <c r="I63" s="73"/>
    </row>
    <row r="64" spans="5:9" ht="2.25" customHeight="1">
      <c r="E64" s="73"/>
      <c r="F64" s="73"/>
      <c r="G64" s="73"/>
      <c r="H64" s="73"/>
      <c r="I64" s="73"/>
    </row>
    <row r="65" spans="2:9" ht="13.5" customHeight="1">
      <c r="B65" s="72" t="s">
        <v>68</v>
      </c>
      <c r="D65" s="72"/>
      <c r="E65" s="73"/>
      <c r="F65" s="73"/>
      <c r="G65" s="73"/>
      <c r="H65" s="73"/>
      <c r="I65" s="73"/>
    </row>
    <row r="66" spans="3:9" ht="15.75" customHeight="1">
      <c r="C66" s="81" t="s">
        <v>69</v>
      </c>
      <c r="D66" s="81"/>
      <c r="E66" s="73"/>
      <c r="F66" s="73"/>
      <c r="G66" s="73"/>
      <c r="H66" s="73"/>
      <c r="I66" s="73"/>
    </row>
    <row r="67" spans="5:9" ht="12.75">
      <c r="E67" s="73"/>
      <c r="F67" s="73"/>
      <c r="G67" s="73"/>
      <c r="H67" s="73"/>
      <c r="I67" s="73"/>
    </row>
    <row r="68" spans="5:9" ht="12.75">
      <c r="E68" s="73"/>
      <c r="F68" s="73"/>
      <c r="G68" s="73"/>
      <c r="H68" s="73"/>
      <c r="I68" s="73"/>
    </row>
    <row r="69" spans="5:9" ht="26.25" customHeight="1">
      <c r="E69" s="73"/>
      <c r="F69" s="73"/>
      <c r="G69" s="73"/>
      <c r="H69" s="73"/>
      <c r="I69" s="73"/>
    </row>
    <row r="70" spans="5:9" ht="12.75">
      <c r="E70" s="73"/>
      <c r="F70" s="73"/>
      <c r="G70" s="73"/>
      <c r="H70" s="73"/>
      <c r="I70" s="73"/>
    </row>
    <row r="71" spans="5:9" ht="12.75">
      <c r="E71" s="73"/>
      <c r="F71" s="73"/>
      <c r="G71" s="73"/>
      <c r="H71" s="73"/>
      <c r="I71" s="73"/>
    </row>
    <row r="72" spans="5:9" ht="12.75">
      <c r="E72" s="73"/>
      <c r="F72" s="73"/>
      <c r="G72" s="73"/>
      <c r="H72" s="73"/>
      <c r="I72" s="73"/>
    </row>
  </sheetData>
  <mergeCells count="6">
    <mergeCell ref="C66:D66"/>
    <mergeCell ref="C49:D49"/>
    <mergeCell ref="A3:D3"/>
    <mergeCell ref="A4:D4"/>
    <mergeCell ref="A5:D5"/>
    <mergeCell ref="A48:D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manhdung</cp:lastModifiedBy>
  <dcterms:created xsi:type="dcterms:W3CDTF">2006-10-24T05:57:06Z</dcterms:created>
  <dcterms:modified xsi:type="dcterms:W3CDTF">2006-10-26T07:01:48Z</dcterms:modified>
  <cp:category/>
  <cp:version/>
  <cp:contentType/>
  <cp:contentStatus/>
</cp:coreProperties>
</file>